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borgartun35-my.sharepoint.com/personal/gudmundur_heidar_borgartun35_is/Documents/Unnin verkefni/Heimasíða/"/>
    </mc:Choice>
  </mc:AlternateContent>
  <xr:revisionPtr revIDLastSave="159" documentId="8_{DD171C4C-ABA0-49A4-BB10-FBE347F58DDE}" xr6:coauthVersionLast="47" xr6:coauthVersionMax="47" xr10:uidLastSave="{BAF80506-DDBF-4854-8876-044A8474D198}"/>
  <bookViews>
    <workbookView xWindow="-120" yWindow="-120" windowWidth="29040" windowHeight="15840" xr2:uid="{62B1834C-D5B7-49AF-857E-7A2C6C1E0557}"/>
  </bookViews>
  <sheets>
    <sheet name="Vikuleg vinnuskylda" sheetId="1" r:id="rId1"/>
    <sheet name="2-2-3 vaktir"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 l="1"/>
  <c r="H9" i="1"/>
  <c r="G10" i="1"/>
  <c r="G9" i="1"/>
  <c r="E10" i="1"/>
  <c r="E9" i="1"/>
  <c r="H7" i="3"/>
  <c r="H6" i="3"/>
  <c r="G7" i="3"/>
  <c r="G6" i="3"/>
  <c r="H17" i="3"/>
  <c r="H16" i="3"/>
  <c r="H15" i="3"/>
  <c r="H12" i="3"/>
  <c r="H11" i="3"/>
  <c r="G17" i="3"/>
  <c r="G16" i="3"/>
  <c r="G15" i="3"/>
  <c r="G12" i="3"/>
  <c r="G11" i="3"/>
  <c r="F17" i="3"/>
  <c r="F16" i="3"/>
  <c r="F15" i="3"/>
  <c r="F12" i="3"/>
  <c r="F11" i="3"/>
  <c r="F7" i="3"/>
  <c r="F6" i="3"/>
  <c r="I19" i="3"/>
  <c r="I14" i="3"/>
  <c r="E12" i="3"/>
  <c r="E13" i="3"/>
  <c r="E14" i="3"/>
  <c r="E15" i="3"/>
  <c r="E16" i="3"/>
  <c r="E17" i="3"/>
  <c r="E11" i="3"/>
  <c r="D11" i="3"/>
  <c r="D12" i="3"/>
  <c r="D13" i="3"/>
  <c r="D14" i="3"/>
  <c r="D15" i="3"/>
  <c r="D16" i="3"/>
  <c r="D17" i="3"/>
  <c r="H14" i="3"/>
  <c r="H13" i="3"/>
  <c r="G14" i="3"/>
  <c r="G13" i="3"/>
  <c r="F14" i="3"/>
  <c r="F13" i="3"/>
  <c r="I13" i="3" s="1"/>
  <c r="E10" i="3"/>
  <c r="E9" i="3"/>
  <c r="H10" i="3"/>
  <c r="H9" i="3"/>
  <c r="G10" i="3"/>
  <c r="G9" i="3"/>
  <c r="F10" i="3"/>
  <c r="F9" i="3"/>
  <c r="F5" i="3"/>
  <c r="D10" i="3"/>
  <c r="D9" i="3"/>
  <c r="H8" i="3"/>
  <c r="G8" i="3"/>
  <c r="F8" i="3"/>
  <c r="E8" i="3"/>
  <c r="D8" i="3"/>
  <c r="E7" i="3"/>
  <c r="D7" i="3"/>
  <c r="E6" i="3"/>
  <c r="D6" i="3"/>
  <c r="H5" i="3"/>
  <c r="G5" i="3"/>
  <c r="E5" i="3"/>
  <c r="D5" i="3"/>
  <c r="H4" i="3"/>
  <c r="G4" i="3"/>
  <c r="F4" i="3"/>
  <c r="E4" i="3"/>
  <c r="D4" i="3"/>
  <c r="I17" i="3" l="1"/>
  <c r="I16" i="3"/>
  <c r="I15" i="3"/>
  <c r="I12" i="3"/>
  <c r="I11" i="3"/>
  <c r="I10" i="3"/>
  <c r="I9" i="3"/>
  <c r="I5" i="3"/>
  <c r="I6" i="3"/>
  <c r="I7" i="3"/>
  <c r="I8" i="3"/>
  <c r="I4" i="3"/>
  <c r="I18" i="3" l="1"/>
  <c r="I20" i="3" s="1"/>
  <c r="I22" i="3" s="1"/>
  <c r="I9" i="1"/>
  <c r="I10" i="1"/>
  <c r="E5" i="1"/>
  <c r="E6" i="1"/>
  <c r="E7" i="1"/>
  <c r="E8" i="1"/>
  <c r="H5" i="1"/>
  <c r="H6" i="1"/>
  <c r="H7" i="1"/>
  <c r="H8" i="1"/>
  <c r="H4" i="1"/>
  <c r="G4" i="1"/>
  <c r="G5" i="1"/>
  <c r="G6" i="1"/>
  <c r="G7" i="1"/>
  <c r="G8" i="1"/>
  <c r="E4" i="1"/>
  <c r="F4" i="1"/>
  <c r="D9" i="1"/>
  <c r="D10" i="1"/>
  <c r="F5" i="1"/>
  <c r="F6" i="1"/>
  <c r="F7" i="1"/>
  <c r="F8" i="1"/>
  <c r="D5" i="1"/>
  <c r="I5" i="1" s="1"/>
  <c r="D6" i="1"/>
  <c r="I6" i="1" s="1"/>
  <c r="D7" i="1"/>
  <c r="I7" i="1" s="1"/>
  <c r="D8" i="1"/>
  <c r="I8" i="1" s="1"/>
  <c r="D4" i="1"/>
  <c r="I4" i="1" s="1"/>
  <c r="I11" i="1" l="1"/>
  <c r="I13" i="1" s="1"/>
  <c r="I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Guðmundur Heiðar Guðmundsson</author>
  </authors>
  <commentList>
    <comment ref="E2" authorId="0" shapeId="0" xr:uid="{BDF7351A-7B34-4809-BECF-407AE342295E}">
      <text>
        <r>
          <rPr>
            <sz val="9"/>
            <color indexed="81"/>
            <rFont val="Tahoma"/>
            <charset val="1"/>
          </rPr>
          <t>Ef neysluhlé eru stytt skv. kjarasamningum þar sem þau eru greidd eykst greiddur vinnutími sem þeim nemur. Hér þarf að tilgreina mismun á teknum neysluhléum og skv. kjarasamningi. Ef tekið er t.d. 15 mín. neysluhlé á degi þegar á að taka 35 mín. er rétt að skrifa 20 mín. hér.</t>
        </r>
      </text>
    </comment>
    <comment ref="B3" authorId="0" shapeId="0" xr:uid="{D572F600-E57D-4E7F-99F8-BA61FE19DA67}">
      <text>
        <r>
          <rPr>
            <b/>
            <sz val="9"/>
            <color indexed="81"/>
            <rFont val="Tahoma"/>
            <family val="2"/>
          </rPr>
          <t>Uppfæra mætingu og lok vinnudags eftir því sem við á</t>
        </r>
      </text>
    </comment>
    <comment ref="F3" authorId="0" shapeId="0" xr:uid="{E6B88BDE-0F2E-4E73-9BD8-889A7B81EDBC}">
      <text>
        <r>
          <rPr>
            <b/>
            <sz val="9"/>
            <color indexed="81"/>
            <rFont val="Tahoma"/>
            <charset val="1"/>
          </rPr>
          <t>Muna að uppfæra matartíma eftir því sem við á.</t>
        </r>
      </text>
    </comment>
    <comment ref="G3" authorId="0" shapeId="0" xr:uid="{CA329147-F69A-45E0-ACA3-AD195A3CE44B}">
      <text>
        <r>
          <rPr>
            <sz val="9"/>
            <color indexed="81"/>
            <rFont val="Tahoma"/>
            <family val="2"/>
          </rPr>
          <t xml:space="preserve">Ef kaffitímar eru lengri en skv. kjarasamningi ber að tilgreina það sem umfram er hér.
</t>
        </r>
      </text>
    </comment>
    <comment ref="H3" authorId="0" shapeId="0" xr:uid="{21A37B6F-79EE-457F-B695-6335D753326B}">
      <text>
        <r>
          <rPr>
            <b/>
            <sz val="9"/>
            <color indexed="81"/>
            <rFont val="Tahoma"/>
            <family val="2"/>
          </rPr>
          <t>Ólaunuð skrepp svosem klipping, sjúkraþjálfun, læknisheimsókn og foreldraviðtal teljast ekki til greidds vinnutíma. Ef starfsmenn hafa svigrúm upp að ákveðna marki til að skreppa frá vinnu þarf að tilgreina það hér.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Guðmundur Heiðar Guðmundsson</author>
  </authors>
  <commentList>
    <comment ref="E2" authorId="0" shapeId="0" xr:uid="{EE1B34AA-88D3-4ABC-A6BC-BC5A22C63017}">
      <text>
        <r>
          <rPr>
            <sz val="9"/>
            <color indexed="81"/>
            <rFont val="Tahoma"/>
            <charset val="1"/>
          </rPr>
          <t>Ef neysluhlé eru stytt skv. kjarasamningum þar sem þau eru greidd eykst greiddur vinnutími sem þeim nemur. Hér þarf að tilgreina mismun á teknum neysluhléum og skv. kjarasamningi. Ef tekið er t.d. 15 mín. neysluhlé á degi þegar á að taka 35 mín. er rétt að skrifa 20 mín. hér.</t>
        </r>
      </text>
    </comment>
    <comment ref="B3" authorId="0" shapeId="0" xr:uid="{C0F8E271-B503-498D-AC7C-F149DF464427}">
      <text>
        <r>
          <rPr>
            <b/>
            <sz val="9"/>
            <color indexed="81"/>
            <rFont val="Tahoma"/>
            <family val="2"/>
          </rPr>
          <t>Uppfæra mætingu og lok vinnudags eftir því sem við á</t>
        </r>
      </text>
    </comment>
    <comment ref="F3" authorId="0" shapeId="0" xr:uid="{229A0DF1-41FD-402A-8390-9660A11B4091}">
      <text>
        <r>
          <rPr>
            <b/>
            <sz val="9"/>
            <color indexed="81"/>
            <rFont val="Tahoma"/>
            <charset val="1"/>
          </rPr>
          <t>Í vaktavinnu eru ekki tekin ólaunuð matarhlé nema samkomulag sé um annað</t>
        </r>
      </text>
    </comment>
    <comment ref="G3" authorId="0" shapeId="0" xr:uid="{62E64C45-109C-4254-80F0-087250D5C34B}">
      <text>
        <r>
          <rPr>
            <sz val="9"/>
            <color indexed="81"/>
            <rFont val="Tahoma"/>
            <family val="2"/>
          </rPr>
          <t xml:space="preserve">Ef kaffitímar eru lengri en skv. kjarasamningi ber að tilgreina það sem umfram er hér.
</t>
        </r>
      </text>
    </comment>
    <comment ref="H3" authorId="0" shapeId="0" xr:uid="{21A9A586-412D-4DE3-9F32-E6D4C74C2036}">
      <text>
        <r>
          <rPr>
            <b/>
            <sz val="9"/>
            <color indexed="81"/>
            <rFont val="Tahoma"/>
            <family val="2"/>
          </rPr>
          <t>Ólaunuð skrepp svosem klipping, sjúkraþjálfun, læknisheimsókn og foreldraviðtal teljast ekki til greidds vinnutíma. Ef starfsmenn hafa svigrúm upp að ákveðna marki til að skreppa frá vinnu þarf að tilgreina það hér.</t>
        </r>
        <r>
          <rPr>
            <sz val="9"/>
            <color indexed="81"/>
            <rFont val="Tahoma"/>
            <family val="2"/>
          </rPr>
          <t xml:space="preserve">
</t>
        </r>
      </text>
    </comment>
  </commentList>
</comments>
</file>

<file path=xl/sharedStrings.xml><?xml version="1.0" encoding="utf-8"?>
<sst xmlns="http://schemas.openxmlformats.org/spreadsheetml/2006/main" count="49" uniqueCount="23">
  <si>
    <t>Mán</t>
  </si>
  <si>
    <t>Þri</t>
  </si>
  <si>
    <t>Mið</t>
  </si>
  <si>
    <t>Fim</t>
  </si>
  <si>
    <t>Fös</t>
  </si>
  <si>
    <t>Mæting</t>
  </si>
  <si>
    <t>Lok</t>
  </si>
  <si>
    <t>Viðvera</t>
  </si>
  <si>
    <t>Samtals:</t>
  </si>
  <si>
    <t xml:space="preserve">Yfirvinna á viku: </t>
  </si>
  <si>
    <t>Hver mánuður er að meðaltali 4,333 vikur</t>
  </si>
  <si>
    <t>Yfirvinna á mánuði að jafnaði:</t>
  </si>
  <si>
    <t>vinnutími</t>
  </si>
  <si>
    <t>Matartímar/mín</t>
  </si>
  <si>
    <t>Skrepp</t>
  </si>
  <si>
    <t>Lau</t>
  </si>
  <si>
    <t>Sun</t>
  </si>
  <si>
    <t xml:space="preserve">Yfirvinna á tímabili: </t>
  </si>
  <si>
    <t>Greiddur</t>
  </si>
  <si>
    <t>Stytting kaffitíma/mín</t>
  </si>
  <si>
    <t>Lenging kafftíma/mín</t>
  </si>
  <si>
    <t>Full dagv. er 40 klst. á viku hjá verkafólki. Verði samk. um niðurf. kaffitíma skv. gr. 5.11. í kjarasamningi styttist virkur vinnutími í 36 klst.</t>
  </si>
  <si>
    <t>Full dagv. er 40 klst. á viku hjá verkafólki. Verði samk. um niðurf. kaffitíma skv. gr. 5.11. í kjarasamningi styttist virkur vinnutími í 36 klst. á viku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</si>
</sst>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9"/>
      <color indexed="81"/>
      <name val="Tahoma"/>
      <charset val="1"/>
    </font>
    <font>
      <sz val="9"/>
      <color indexed="81"/>
      <name val="Tahoma"/>
      <family val="2"/>
    </font>
    <font>
      <b/>
      <sz val="9"/>
      <color indexed="81"/>
      <name val="Tahoma"/>
      <family val="2"/>
    </font>
    <font>
      <sz val="9"/>
      <color indexed="81"/>
      <name val="Tahoma"/>
      <charset val="1"/>
    </font>
  </fonts>
  <fills count="5">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47">
    <xf numFmtId="0" fontId="0" fillId="0" borderId="0" xfId="0"/>
    <xf numFmtId="0" fontId="1" fillId="0" borderId="0" xfId="0" applyFont="1"/>
    <xf numFmtId="0" fontId="1" fillId="0" borderId="0" xfId="0" applyFont="1" applyAlignment="1">
      <alignment horizontal="center"/>
    </xf>
    <xf numFmtId="0" fontId="1" fillId="3" borderId="0" xfId="0" applyFont="1" applyFill="1" applyBorder="1" applyAlignment="1">
      <alignment horizontal="center" wrapText="1"/>
    </xf>
    <xf numFmtId="20" fontId="0" fillId="3" borderId="3" xfId="0" applyNumberFormat="1" applyFill="1" applyBorder="1" applyAlignment="1">
      <alignment horizontal="center"/>
    </xf>
    <xf numFmtId="20" fontId="0" fillId="3" borderId="4" xfId="0" applyNumberFormat="1" applyFill="1" applyBorder="1" applyAlignment="1">
      <alignment horizontal="center"/>
    </xf>
    <xf numFmtId="20" fontId="0" fillId="3" borderId="5" xfId="0" applyNumberFormat="1" applyFill="1" applyBorder="1" applyAlignment="1">
      <alignment horizontal="center"/>
    </xf>
    <xf numFmtId="20" fontId="0" fillId="3" borderId="0" xfId="0" applyNumberFormat="1" applyFill="1" applyBorder="1" applyAlignment="1">
      <alignment horizontal="center"/>
    </xf>
    <xf numFmtId="20" fontId="0" fillId="3" borderId="1" xfId="0" applyNumberFormat="1" applyFill="1" applyBorder="1" applyAlignment="1">
      <alignment horizontal="center"/>
    </xf>
    <xf numFmtId="2" fontId="0" fillId="3" borderId="3" xfId="0" applyNumberFormat="1" applyFill="1" applyBorder="1" applyAlignment="1">
      <alignment horizontal="center"/>
    </xf>
    <xf numFmtId="2" fontId="0" fillId="3" borderId="5" xfId="0" applyNumberFormat="1" applyFill="1" applyBorder="1" applyAlignment="1">
      <alignment horizontal="center"/>
    </xf>
    <xf numFmtId="2" fontId="0" fillId="3" borderId="7" xfId="0" applyNumberFormat="1" applyFill="1" applyBorder="1" applyAlignment="1">
      <alignment horizontal="center"/>
    </xf>
    <xf numFmtId="2" fontId="0" fillId="3" borderId="4" xfId="0" applyNumberFormat="1" applyFill="1" applyBorder="1" applyAlignment="1">
      <alignment horizontal="center"/>
    </xf>
    <xf numFmtId="2" fontId="0" fillId="3" borderId="0" xfId="0" applyNumberFormat="1" applyFill="1" applyBorder="1" applyAlignment="1">
      <alignment horizontal="center"/>
    </xf>
    <xf numFmtId="2" fontId="0" fillId="3" borderId="1" xfId="0" applyNumberFormat="1" applyFill="1" applyBorder="1" applyAlignment="1">
      <alignment horizontal="center"/>
    </xf>
    <xf numFmtId="0" fontId="1" fillId="3" borderId="7" xfId="0" applyFont="1" applyFill="1" applyBorder="1" applyAlignment="1">
      <alignment horizontal="center" wrapText="1"/>
    </xf>
    <xf numFmtId="0" fontId="0" fillId="2" borderId="10" xfId="0" applyFill="1" applyBorder="1" applyAlignment="1">
      <alignment horizontal="center"/>
    </xf>
    <xf numFmtId="0" fontId="1" fillId="4" borderId="3" xfId="0" applyFont="1" applyFill="1" applyBorder="1" applyAlignment="1">
      <alignment horizontal="center"/>
    </xf>
    <xf numFmtId="0" fontId="1" fillId="4" borderId="5" xfId="0" applyFont="1" applyFill="1" applyBorder="1"/>
    <xf numFmtId="0" fontId="1" fillId="4" borderId="3" xfId="0" applyFont="1" applyFill="1" applyBorder="1"/>
    <xf numFmtId="0" fontId="1" fillId="4" borderId="6" xfId="0" applyFont="1" applyFill="1" applyBorder="1"/>
    <xf numFmtId="0" fontId="0" fillId="4" borderId="0" xfId="0" applyFill="1" applyBorder="1" applyAlignment="1">
      <alignment horizontal="center"/>
    </xf>
    <xf numFmtId="0" fontId="0" fillId="4" borderId="0" xfId="0" applyFill="1" applyBorder="1" applyAlignment="1">
      <alignment horizontal="right"/>
    </xf>
    <xf numFmtId="0" fontId="0" fillId="4" borderId="0" xfId="0" applyFill="1" applyBorder="1"/>
    <xf numFmtId="0" fontId="0" fillId="4" borderId="1" xfId="0" applyFill="1" applyBorder="1"/>
    <xf numFmtId="0" fontId="0" fillId="4" borderId="1" xfId="0" applyFill="1" applyBorder="1" applyAlignment="1">
      <alignment horizontal="right"/>
    </xf>
    <xf numFmtId="0" fontId="1" fillId="4" borderId="9" xfId="0" applyFont="1" applyFill="1" applyBorder="1" applyAlignment="1">
      <alignment horizontal="center"/>
    </xf>
    <xf numFmtId="0" fontId="1" fillId="4" borderId="8" xfId="0" applyFont="1" applyFill="1" applyBorder="1" applyAlignment="1">
      <alignment horizontal="center" wrapText="1"/>
    </xf>
    <xf numFmtId="2" fontId="0" fillId="4" borderId="9" xfId="0" applyNumberFormat="1" applyFill="1" applyBorder="1" applyAlignment="1">
      <alignment horizontal="center"/>
    </xf>
    <xf numFmtId="2" fontId="0" fillId="4" borderId="8" xfId="0" applyNumberFormat="1" applyFill="1" applyBorder="1" applyAlignment="1">
      <alignment horizontal="center"/>
    </xf>
    <xf numFmtId="0" fontId="1" fillId="4" borderId="4" xfId="0" applyFont="1" applyFill="1" applyBorder="1" applyAlignment="1">
      <alignment horizontal="center"/>
    </xf>
    <xf numFmtId="2" fontId="0" fillId="4" borderId="4" xfId="0" applyNumberFormat="1" applyFill="1" applyBorder="1" applyAlignment="1">
      <alignment horizontal="center"/>
    </xf>
    <xf numFmtId="2" fontId="0" fillId="4" borderId="0" xfId="0" applyNumberFormat="1" applyFill="1" applyBorder="1" applyAlignment="1">
      <alignment horizontal="center"/>
    </xf>
    <xf numFmtId="0" fontId="1" fillId="4" borderId="6" xfId="0" applyFont="1" applyFill="1" applyBorder="1" applyAlignment="1">
      <alignment horizontal="center"/>
    </xf>
    <xf numFmtId="0" fontId="1" fillId="4" borderId="0" xfId="0" applyFont="1" applyFill="1" applyBorder="1" applyAlignment="1">
      <alignment horizontal="center"/>
    </xf>
    <xf numFmtId="2" fontId="0" fillId="4" borderId="2" xfId="0" applyNumberFormat="1" applyFill="1" applyBorder="1" applyAlignment="1">
      <alignment horizontal="center"/>
    </xf>
    <xf numFmtId="0" fontId="0" fillId="4" borderId="8" xfId="0" applyFill="1" applyBorder="1"/>
    <xf numFmtId="4" fontId="0" fillId="4" borderId="10" xfId="0" applyNumberFormat="1" applyFill="1" applyBorder="1" applyAlignment="1">
      <alignment horizontal="center"/>
    </xf>
    <xf numFmtId="0" fontId="1" fillId="4" borderId="2" xfId="0" applyFont="1" applyFill="1" applyBorder="1"/>
    <xf numFmtId="0" fontId="1" fillId="4" borderId="10" xfId="0" applyFont="1" applyFill="1" applyBorder="1"/>
    <xf numFmtId="2" fontId="0" fillId="4" borderId="7" xfId="0" applyNumberFormat="1" applyFill="1" applyBorder="1" applyAlignment="1">
      <alignment horizontal="center"/>
    </xf>
    <xf numFmtId="0" fontId="1" fillId="4" borderId="1" xfId="0" applyFont="1" applyFill="1" applyBorder="1" applyAlignment="1">
      <alignment horizontal="center"/>
    </xf>
    <xf numFmtId="0" fontId="1" fillId="4" borderId="7" xfId="0" applyFont="1" applyFill="1" applyBorder="1" applyAlignment="1">
      <alignment horizontal="center"/>
    </xf>
    <xf numFmtId="2" fontId="0" fillId="4" borderId="10" xfId="0" applyNumberFormat="1" applyFill="1" applyBorder="1" applyAlignment="1">
      <alignment horizontal="center"/>
    </xf>
    <xf numFmtId="2" fontId="0" fillId="4" borderId="11" xfId="0" applyNumberFormat="1" applyFill="1" applyBorder="1" applyAlignment="1">
      <alignment horizontal="center"/>
    </xf>
    <xf numFmtId="0" fontId="1" fillId="4" borderId="11" xfId="0" applyFont="1" applyFill="1" applyBorder="1" applyAlignment="1">
      <alignment horizontal="center"/>
    </xf>
    <xf numFmtId="0" fontId="1" fillId="4" borderId="1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9755-D5C4-4AAE-BF5A-A2890C0E37AD}">
  <dimension ref="A2:I15"/>
  <sheetViews>
    <sheetView tabSelected="1" workbookViewId="0">
      <selection activeCell="E17" sqref="E17"/>
    </sheetView>
  </sheetViews>
  <sheetFormatPr defaultRowHeight="15" x14ac:dyDescent="0.25"/>
  <cols>
    <col min="1" max="1" width="10.42578125" style="1" customWidth="1"/>
    <col min="2" max="4" width="11.5703125" customWidth="1"/>
    <col min="5" max="5" width="20.85546875" bestFit="1" customWidth="1"/>
    <col min="6" max="6" width="14.7109375" customWidth="1"/>
    <col min="7" max="7" width="27.7109375" bestFit="1" customWidth="1"/>
    <col min="8" max="8" width="13.5703125" customWidth="1"/>
    <col min="9" max="9" width="11.5703125" customWidth="1"/>
  </cols>
  <sheetData>
    <row r="2" spans="1:9" s="2" customFormat="1" x14ac:dyDescent="0.25">
      <c r="A2" s="17"/>
      <c r="B2" s="17"/>
      <c r="C2" s="30"/>
      <c r="D2" s="45"/>
      <c r="E2" s="30" t="s">
        <v>19</v>
      </c>
      <c r="F2" s="17" t="s">
        <v>13</v>
      </c>
      <c r="G2" s="30" t="s">
        <v>20</v>
      </c>
      <c r="H2" s="30" t="s">
        <v>14</v>
      </c>
      <c r="I2" s="26" t="s">
        <v>18</v>
      </c>
    </row>
    <row r="3" spans="1:9" s="1" customFormat="1" ht="15" customHeight="1" x14ac:dyDescent="0.25">
      <c r="A3" s="18"/>
      <c r="B3" s="33" t="s">
        <v>5</v>
      </c>
      <c r="C3" s="41" t="s">
        <v>6</v>
      </c>
      <c r="D3" s="42" t="s">
        <v>7</v>
      </c>
      <c r="E3" s="42">
        <v>0</v>
      </c>
      <c r="F3" s="3">
        <v>30</v>
      </c>
      <c r="G3" s="3">
        <v>0</v>
      </c>
      <c r="H3" s="15">
        <v>0</v>
      </c>
      <c r="I3" s="27" t="s">
        <v>12</v>
      </c>
    </row>
    <row r="4" spans="1:9" x14ac:dyDescent="0.25">
      <c r="A4" s="19" t="s">
        <v>0</v>
      </c>
      <c r="B4" s="4">
        <v>0.33333333333333331</v>
      </c>
      <c r="C4" s="5">
        <v>0.70833333333333337</v>
      </c>
      <c r="D4" s="31">
        <f>((C4-B4)+(B4&gt;C4))*24</f>
        <v>9.0000000000000018</v>
      </c>
      <c r="E4" s="28">
        <f>$E$3/60</f>
        <v>0</v>
      </c>
      <c r="F4" s="9">
        <f>$F$3/60</f>
        <v>0.5</v>
      </c>
      <c r="G4" s="12">
        <f>$G$3/60</f>
        <v>0</v>
      </c>
      <c r="H4" s="13">
        <f>$H$3/60</f>
        <v>0</v>
      </c>
      <c r="I4" s="28">
        <f>D4-F4-G4-H4+E4</f>
        <v>8.5000000000000018</v>
      </c>
    </row>
    <row r="5" spans="1:9" x14ac:dyDescent="0.25">
      <c r="A5" s="18" t="s">
        <v>1</v>
      </c>
      <c r="B5" s="6">
        <v>0.33333333333333331</v>
      </c>
      <c r="C5" s="7">
        <v>0.70833333333333337</v>
      </c>
      <c r="D5" s="32">
        <f t="shared" ref="D5:D10" si="0">((C5-B5)+(B5&gt;C5))*24</f>
        <v>9.0000000000000018</v>
      </c>
      <c r="E5" s="29">
        <f t="shared" ref="E5:E8" si="1">$E$3/60</f>
        <v>0</v>
      </c>
      <c r="F5" s="13">
        <f t="shared" ref="F5:F8" si="2">$F$3/60</f>
        <v>0.5</v>
      </c>
      <c r="G5" s="13">
        <f t="shared" ref="G5:G8" si="3">$G$3/60</f>
        <v>0</v>
      </c>
      <c r="H5" s="13">
        <f t="shared" ref="H5:H8" si="4">$H$3/60</f>
        <v>0</v>
      </c>
      <c r="I5" s="29">
        <f t="shared" ref="I5:I10" si="5">D5-F5-G5-H5+E5</f>
        <v>8.5000000000000018</v>
      </c>
    </row>
    <row r="6" spans="1:9" x14ac:dyDescent="0.25">
      <c r="A6" s="18" t="s">
        <v>2</v>
      </c>
      <c r="B6" s="6">
        <v>0.33333333333333331</v>
      </c>
      <c r="C6" s="7">
        <v>0.70833333333333337</v>
      </c>
      <c r="D6" s="32">
        <f t="shared" si="0"/>
        <v>9.0000000000000018</v>
      </c>
      <c r="E6" s="29">
        <f t="shared" si="1"/>
        <v>0</v>
      </c>
      <c r="F6" s="13">
        <f t="shared" si="2"/>
        <v>0.5</v>
      </c>
      <c r="G6" s="13">
        <f t="shared" si="3"/>
        <v>0</v>
      </c>
      <c r="H6" s="13">
        <f t="shared" si="4"/>
        <v>0</v>
      </c>
      <c r="I6" s="29">
        <f t="shared" si="5"/>
        <v>8.5000000000000018</v>
      </c>
    </row>
    <row r="7" spans="1:9" x14ac:dyDescent="0.25">
      <c r="A7" s="18" t="s">
        <v>3</v>
      </c>
      <c r="B7" s="6">
        <v>0.33333333333333331</v>
      </c>
      <c r="C7" s="7">
        <v>0.70833333333333337</v>
      </c>
      <c r="D7" s="32">
        <f t="shared" si="0"/>
        <v>9.0000000000000018</v>
      </c>
      <c r="E7" s="29">
        <f t="shared" si="1"/>
        <v>0</v>
      </c>
      <c r="F7" s="13">
        <f t="shared" si="2"/>
        <v>0.5</v>
      </c>
      <c r="G7" s="13">
        <f t="shared" si="3"/>
        <v>0</v>
      </c>
      <c r="H7" s="13">
        <f t="shared" si="4"/>
        <v>0</v>
      </c>
      <c r="I7" s="29">
        <f t="shared" si="5"/>
        <v>8.5000000000000018</v>
      </c>
    </row>
    <row r="8" spans="1:9" x14ac:dyDescent="0.25">
      <c r="A8" s="18" t="s">
        <v>4</v>
      </c>
      <c r="B8" s="6">
        <v>0.33333333333333331</v>
      </c>
      <c r="C8" s="7">
        <v>0.70833333333333337</v>
      </c>
      <c r="D8" s="32">
        <f t="shared" si="0"/>
        <v>9.0000000000000018</v>
      </c>
      <c r="E8" s="29">
        <f t="shared" si="1"/>
        <v>0</v>
      </c>
      <c r="F8" s="10">
        <f t="shared" si="2"/>
        <v>0.5</v>
      </c>
      <c r="G8" s="13">
        <f t="shared" si="3"/>
        <v>0</v>
      </c>
      <c r="H8" s="13">
        <f t="shared" si="4"/>
        <v>0</v>
      </c>
      <c r="I8" s="29">
        <f t="shared" si="5"/>
        <v>8.5000000000000018</v>
      </c>
    </row>
    <row r="9" spans="1:9" x14ac:dyDescent="0.25">
      <c r="A9" s="38" t="s">
        <v>15</v>
      </c>
      <c r="B9" s="7"/>
      <c r="C9" s="7"/>
      <c r="D9" s="35">
        <f>((C9-B9)+(B9&gt;C9))*24</f>
        <v>0</v>
      </c>
      <c r="E9" s="29">
        <f>$E$3/60</f>
        <v>0</v>
      </c>
      <c r="F9" s="13"/>
      <c r="G9" s="13">
        <f>$G$3/60</f>
        <v>0</v>
      </c>
      <c r="H9" s="13">
        <f>$H$3/60</f>
        <v>0</v>
      </c>
      <c r="I9" s="29">
        <f>D9-F9-G9-H9+E9</f>
        <v>0</v>
      </c>
    </row>
    <row r="10" spans="1:9" x14ac:dyDescent="0.25">
      <c r="A10" s="39" t="s">
        <v>16</v>
      </c>
      <c r="B10" s="8"/>
      <c r="C10" s="8"/>
      <c r="D10" s="40">
        <f t="shared" si="0"/>
        <v>0</v>
      </c>
      <c r="E10" s="43">
        <f>$E$3/60</f>
        <v>0</v>
      </c>
      <c r="F10" s="14"/>
      <c r="G10" s="14">
        <f>$G$3/60</f>
        <v>0</v>
      </c>
      <c r="H10" s="14">
        <f>$H$3/60</f>
        <v>0</v>
      </c>
      <c r="I10" s="43">
        <f t="shared" si="5"/>
        <v>0</v>
      </c>
    </row>
    <row r="11" spans="1:9" x14ac:dyDescent="0.25">
      <c r="A11" s="18"/>
      <c r="B11" s="21"/>
      <c r="C11" s="21"/>
      <c r="D11" s="21"/>
      <c r="E11" s="21"/>
      <c r="F11" s="21"/>
      <c r="G11" s="22" t="s">
        <v>8</v>
      </c>
      <c r="H11" s="22"/>
      <c r="I11" s="29">
        <f>SUM(I4:I8)</f>
        <v>42.500000000000007</v>
      </c>
    </row>
    <row r="12" spans="1:9" x14ac:dyDescent="0.25">
      <c r="A12" s="18" t="s">
        <v>21</v>
      </c>
      <c r="B12" s="23"/>
      <c r="C12" s="23"/>
      <c r="D12" s="23"/>
      <c r="E12" s="23"/>
      <c r="F12" s="23"/>
      <c r="G12" s="23"/>
      <c r="H12" s="23"/>
      <c r="I12" s="16">
        <v>40</v>
      </c>
    </row>
    <row r="13" spans="1:9" x14ac:dyDescent="0.25">
      <c r="A13" s="18"/>
      <c r="B13" s="23"/>
      <c r="C13" s="23"/>
      <c r="D13" s="23"/>
      <c r="E13" s="23"/>
      <c r="F13" s="23"/>
      <c r="G13" s="22" t="s">
        <v>9</v>
      </c>
      <c r="H13" s="22"/>
      <c r="I13" s="28">
        <f>I11-I12</f>
        <v>2.5000000000000071</v>
      </c>
    </row>
    <row r="14" spans="1:9" x14ac:dyDescent="0.25">
      <c r="A14" s="18" t="s">
        <v>10</v>
      </c>
      <c r="B14" s="23"/>
      <c r="C14" s="23"/>
      <c r="D14" s="23"/>
      <c r="E14" s="23"/>
      <c r="F14" s="23"/>
      <c r="G14" s="23"/>
      <c r="H14" s="23"/>
      <c r="I14" s="36"/>
    </row>
    <row r="15" spans="1:9" x14ac:dyDescent="0.25">
      <c r="A15" s="20"/>
      <c r="B15" s="24"/>
      <c r="C15" s="24"/>
      <c r="D15" s="24"/>
      <c r="E15" s="24"/>
      <c r="F15" s="24"/>
      <c r="G15" s="25" t="s">
        <v>11</v>
      </c>
      <c r="H15" s="25"/>
      <c r="I15" s="37">
        <f>I13*4.333</f>
        <v>10.832500000000032</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DD87-4CC1-4A69-9C61-8C4DA3D0C0DD}">
  <dimension ref="A2:I22"/>
  <sheetViews>
    <sheetView workbookViewId="0">
      <selection activeCell="D28" sqref="D28"/>
    </sheetView>
  </sheetViews>
  <sheetFormatPr defaultRowHeight="15" x14ac:dyDescent="0.25"/>
  <cols>
    <col min="1" max="1" width="11.7109375" customWidth="1"/>
    <col min="2" max="2" width="12" customWidth="1"/>
    <col min="3" max="3" width="11" customWidth="1"/>
    <col min="4" max="4" width="11.7109375" customWidth="1"/>
    <col min="5" max="5" width="20.85546875" bestFit="1" customWidth="1"/>
    <col min="6" max="6" width="15.42578125" bestFit="1" customWidth="1"/>
    <col min="7" max="7" width="27.7109375" bestFit="1" customWidth="1"/>
    <col min="8" max="8" width="14.7109375" customWidth="1"/>
    <col min="9" max="9" width="12.5703125" customWidth="1"/>
  </cols>
  <sheetData>
    <row r="2" spans="1:9" x14ac:dyDescent="0.25">
      <c r="A2" s="17"/>
      <c r="B2" s="17"/>
      <c r="C2" s="30"/>
      <c r="D2" s="30"/>
      <c r="E2" s="26" t="s">
        <v>19</v>
      </c>
      <c r="F2" s="17" t="s">
        <v>13</v>
      </c>
      <c r="G2" s="30" t="s">
        <v>20</v>
      </c>
      <c r="H2" s="30" t="s">
        <v>14</v>
      </c>
      <c r="I2" s="26" t="s">
        <v>18</v>
      </c>
    </row>
    <row r="3" spans="1:9" x14ac:dyDescent="0.25">
      <c r="A3" s="18"/>
      <c r="B3" s="33" t="s">
        <v>5</v>
      </c>
      <c r="C3" s="34" t="s">
        <v>6</v>
      </c>
      <c r="D3" s="34" t="s">
        <v>7</v>
      </c>
      <c r="E3" s="46">
        <v>0</v>
      </c>
      <c r="F3" s="3">
        <v>0</v>
      </c>
      <c r="G3" s="3">
        <v>0</v>
      </c>
      <c r="H3" s="15">
        <v>0</v>
      </c>
      <c r="I3" s="27" t="s">
        <v>12</v>
      </c>
    </row>
    <row r="4" spans="1:9" x14ac:dyDescent="0.25">
      <c r="A4" s="19" t="s">
        <v>0</v>
      </c>
      <c r="B4" s="4">
        <v>0.45833333333333331</v>
      </c>
      <c r="C4" s="5">
        <v>0.95833333333333337</v>
      </c>
      <c r="D4" s="31">
        <f>((C4-B4)+(B4&gt;C4))*24</f>
        <v>12</v>
      </c>
      <c r="E4" s="28">
        <f>$E$3/60</f>
        <v>0</v>
      </c>
      <c r="F4" s="9">
        <f>$F$3/60</f>
        <v>0</v>
      </c>
      <c r="G4" s="12">
        <f>$G$3/60</f>
        <v>0</v>
      </c>
      <c r="H4" s="13">
        <f>$H$3/60</f>
        <v>0</v>
      </c>
      <c r="I4" s="28">
        <f>D4-F4-G4-H4+E4</f>
        <v>12</v>
      </c>
    </row>
    <row r="5" spans="1:9" x14ac:dyDescent="0.25">
      <c r="A5" s="18" t="s">
        <v>1</v>
      </c>
      <c r="B5" s="6">
        <v>0.45833333333333331</v>
      </c>
      <c r="C5" s="7">
        <v>0.95833333333333337</v>
      </c>
      <c r="D5" s="32">
        <f t="shared" ref="D5:D17" si="0">((C5-B5)+(B5&gt;C5))*24</f>
        <v>12</v>
      </c>
      <c r="E5" s="29">
        <f t="shared" ref="E5:E8" si="1">$E$3/60</f>
        <v>0</v>
      </c>
      <c r="F5" s="13">
        <f>F$3/60</f>
        <v>0</v>
      </c>
      <c r="G5" s="13">
        <f t="shared" ref="G5:G8" si="2">$G$3/60</f>
        <v>0</v>
      </c>
      <c r="H5" s="13">
        <f t="shared" ref="H5:H8" si="3">$H$3/60</f>
        <v>0</v>
      </c>
      <c r="I5" s="29">
        <f t="shared" ref="I5:I10" si="4">D5-F5-G5-H5+E5</f>
        <v>12</v>
      </c>
    </row>
    <row r="6" spans="1:9" x14ac:dyDescent="0.25">
      <c r="A6" s="18" t="s">
        <v>2</v>
      </c>
      <c r="B6" s="6"/>
      <c r="C6" s="7"/>
      <c r="D6" s="32">
        <f t="shared" si="0"/>
        <v>0</v>
      </c>
      <c r="E6" s="29">
        <f t="shared" si="1"/>
        <v>0</v>
      </c>
      <c r="F6" s="13">
        <f>$F$3/60</f>
        <v>0</v>
      </c>
      <c r="G6" s="13">
        <f>$G$3/60</f>
        <v>0</v>
      </c>
      <c r="H6" s="13">
        <f>$H$3/60</f>
        <v>0</v>
      </c>
      <c r="I6" s="29">
        <f t="shared" si="4"/>
        <v>0</v>
      </c>
    </row>
    <row r="7" spans="1:9" x14ac:dyDescent="0.25">
      <c r="A7" s="18" t="s">
        <v>3</v>
      </c>
      <c r="B7" s="6"/>
      <c r="C7" s="7"/>
      <c r="D7" s="32">
        <f t="shared" si="0"/>
        <v>0</v>
      </c>
      <c r="E7" s="29">
        <f t="shared" si="1"/>
        <v>0</v>
      </c>
      <c r="F7" s="13">
        <f>$F$3/60</f>
        <v>0</v>
      </c>
      <c r="G7" s="13">
        <f>$G$3/60</f>
        <v>0</v>
      </c>
      <c r="H7" s="13">
        <f>$H$3/60</f>
        <v>0</v>
      </c>
      <c r="I7" s="29">
        <f t="shared" si="4"/>
        <v>0</v>
      </c>
    </row>
    <row r="8" spans="1:9" x14ac:dyDescent="0.25">
      <c r="A8" s="18" t="s">
        <v>4</v>
      </c>
      <c r="B8" s="6">
        <v>0.45833333333333331</v>
      </c>
      <c r="C8" s="7">
        <v>0.95833333333333337</v>
      </c>
      <c r="D8" s="32">
        <f t="shared" si="0"/>
        <v>12</v>
      </c>
      <c r="E8" s="29">
        <f t="shared" si="1"/>
        <v>0</v>
      </c>
      <c r="F8" s="10">
        <f t="shared" ref="F8" si="5">$F$3/60</f>
        <v>0</v>
      </c>
      <c r="G8" s="13">
        <f t="shared" si="2"/>
        <v>0</v>
      </c>
      <c r="H8" s="13">
        <f t="shared" si="3"/>
        <v>0</v>
      </c>
      <c r="I8" s="29">
        <f t="shared" si="4"/>
        <v>12</v>
      </c>
    </row>
    <row r="9" spans="1:9" x14ac:dyDescent="0.25">
      <c r="A9" s="38" t="s">
        <v>15</v>
      </c>
      <c r="B9" s="7">
        <v>0.45833333333333331</v>
      </c>
      <c r="C9" s="7">
        <v>0.95833333333333337</v>
      </c>
      <c r="D9" s="35">
        <f>((C9-B9)+(B9&gt;C9))*24</f>
        <v>12</v>
      </c>
      <c r="E9" s="29">
        <f>$E$3/60</f>
        <v>0</v>
      </c>
      <c r="F9" s="13">
        <f t="shared" ref="F9:F17" si="6">$F$3/60</f>
        <v>0</v>
      </c>
      <c r="G9" s="13">
        <f t="shared" ref="G9:G17" si="7">$G$3/60</f>
        <v>0</v>
      </c>
      <c r="H9" s="13">
        <f t="shared" ref="H9:H17" si="8">$H$3/60</f>
        <v>0</v>
      </c>
      <c r="I9" s="29">
        <f>D9-F9-G9-H9+E9</f>
        <v>12</v>
      </c>
    </row>
    <row r="10" spans="1:9" x14ac:dyDescent="0.25">
      <c r="A10" s="39" t="s">
        <v>16</v>
      </c>
      <c r="B10" s="8">
        <v>0.45833333333333331</v>
      </c>
      <c r="C10" s="8">
        <v>0.95833333333333337</v>
      </c>
      <c r="D10" s="40">
        <f t="shared" si="0"/>
        <v>12</v>
      </c>
      <c r="E10" s="43">
        <f>$E$3/60</f>
        <v>0</v>
      </c>
      <c r="F10" s="14">
        <f t="shared" si="6"/>
        <v>0</v>
      </c>
      <c r="G10" s="14">
        <f t="shared" si="7"/>
        <v>0</v>
      </c>
      <c r="H10" s="14">
        <f t="shared" si="8"/>
        <v>0</v>
      </c>
      <c r="I10" s="43">
        <f t="shared" si="4"/>
        <v>12</v>
      </c>
    </row>
    <row r="11" spans="1:9" x14ac:dyDescent="0.25">
      <c r="A11" s="18" t="s">
        <v>0</v>
      </c>
      <c r="B11" s="7"/>
      <c r="C11" s="7"/>
      <c r="D11" s="44">
        <f>((C11-B11)+(B11&gt;C11))*24</f>
        <v>0</v>
      </c>
      <c r="E11" s="28">
        <f>$E$3/60</f>
        <v>0</v>
      </c>
      <c r="F11" s="13">
        <f t="shared" si="6"/>
        <v>0</v>
      </c>
      <c r="G11" s="13">
        <f t="shared" si="7"/>
        <v>0</v>
      </c>
      <c r="H11" s="13">
        <f t="shared" si="8"/>
        <v>0</v>
      </c>
      <c r="I11" s="29">
        <f t="shared" ref="I11:I17" si="9">D11-F11-G11-H11+E11</f>
        <v>0</v>
      </c>
    </row>
    <row r="12" spans="1:9" x14ac:dyDescent="0.25">
      <c r="A12" s="18" t="s">
        <v>1</v>
      </c>
      <c r="B12" s="7"/>
      <c r="C12" s="7"/>
      <c r="D12" s="35">
        <f t="shared" si="0"/>
        <v>0</v>
      </c>
      <c r="E12" s="29">
        <f t="shared" ref="E12:E17" si="10">$E$3/60</f>
        <v>0</v>
      </c>
      <c r="F12" s="13">
        <f t="shared" si="6"/>
        <v>0</v>
      </c>
      <c r="G12" s="13">
        <f t="shared" si="7"/>
        <v>0</v>
      </c>
      <c r="H12" s="13">
        <f t="shared" si="8"/>
        <v>0</v>
      </c>
      <c r="I12" s="29">
        <f t="shared" si="9"/>
        <v>0</v>
      </c>
    </row>
    <row r="13" spans="1:9" x14ac:dyDescent="0.25">
      <c r="A13" s="18" t="s">
        <v>2</v>
      </c>
      <c r="B13" s="7">
        <v>0.45833333333333331</v>
      </c>
      <c r="C13" s="7">
        <v>0.95833333333333337</v>
      </c>
      <c r="D13" s="35">
        <f t="shared" si="0"/>
        <v>12</v>
      </c>
      <c r="E13" s="29">
        <f t="shared" si="10"/>
        <v>0</v>
      </c>
      <c r="F13" s="13">
        <f t="shared" si="6"/>
        <v>0</v>
      </c>
      <c r="G13" s="13">
        <f t="shared" si="7"/>
        <v>0</v>
      </c>
      <c r="H13" s="13">
        <f t="shared" si="8"/>
        <v>0</v>
      </c>
      <c r="I13" s="29">
        <f t="shared" si="9"/>
        <v>12</v>
      </c>
    </row>
    <row r="14" spans="1:9" x14ac:dyDescent="0.25">
      <c r="A14" s="18" t="s">
        <v>3</v>
      </c>
      <c r="B14" s="7">
        <v>0.45833333333333331</v>
      </c>
      <c r="C14" s="7">
        <v>0.95833333333333337</v>
      </c>
      <c r="D14" s="35">
        <f t="shared" si="0"/>
        <v>12</v>
      </c>
      <c r="E14" s="29">
        <f t="shared" si="10"/>
        <v>0</v>
      </c>
      <c r="F14" s="13">
        <f t="shared" si="6"/>
        <v>0</v>
      </c>
      <c r="G14" s="13">
        <f t="shared" si="7"/>
        <v>0</v>
      </c>
      <c r="H14" s="13">
        <f t="shared" si="8"/>
        <v>0</v>
      </c>
      <c r="I14" s="29">
        <f t="shared" si="9"/>
        <v>12</v>
      </c>
    </row>
    <row r="15" spans="1:9" x14ac:dyDescent="0.25">
      <c r="A15" s="18" t="s">
        <v>4</v>
      </c>
      <c r="B15" s="7"/>
      <c r="C15" s="7"/>
      <c r="D15" s="35">
        <f t="shared" si="0"/>
        <v>0</v>
      </c>
      <c r="E15" s="29">
        <f t="shared" si="10"/>
        <v>0</v>
      </c>
      <c r="F15" s="13">
        <f t="shared" si="6"/>
        <v>0</v>
      </c>
      <c r="G15" s="13">
        <f t="shared" si="7"/>
        <v>0</v>
      </c>
      <c r="H15" s="13">
        <f t="shared" si="8"/>
        <v>0</v>
      </c>
      <c r="I15" s="29">
        <f t="shared" si="9"/>
        <v>0</v>
      </c>
    </row>
    <row r="16" spans="1:9" x14ac:dyDescent="0.25">
      <c r="A16" s="18" t="s">
        <v>15</v>
      </c>
      <c r="B16" s="7"/>
      <c r="C16" s="7"/>
      <c r="D16" s="35">
        <f>((C16-B16)+(B16&gt;C16))*24</f>
        <v>0</v>
      </c>
      <c r="E16" s="29">
        <f t="shared" si="10"/>
        <v>0</v>
      </c>
      <c r="F16" s="13">
        <f t="shared" si="6"/>
        <v>0</v>
      </c>
      <c r="G16" s="13">
        <f t="shared" si="7"/>
        <v>0</v>
      </c>
      <c r="H16" s="13">
        <f t="shared" si="8"/>
        <v>0</v>
      </c>
      <c r="I16" s="29">
        <f t="shared" si="9"/>
        <v>0</v>
      </c>
    </row>
    <row r="17" spans="1:9" x14ac:dyDescent="0.25">
      <c r="A17" s="20" t="s">
        <v>16</v>
      </c>
      <c r="B17" s="8"/>
      <c r="C17" s="8"/>
      <c r="D17" s="40">
        <f t="shared" si="0"/>
        <v>0</v>
      </c>
      <c r="E17" s="43">
        <f t="shared" si="10"/>
        <v>0</v>
      </c>
      <c r="F17" s="14">
        <f t="shared" si="6"/>
        <v>0</v>
      </c>
      <c r="G17" s="14">
        <f t="shared" si="7"/>
        <v>0</v>
      </c>
      <c r="H17" s="11">
        <f t="shared" si="8"/>
        <v>0</v>
      </c>
      <c r="I17" s="43">
        <f t="shared" si="9"/>
        <v>0</v>
      </c>
    </row>
    <row r="18" spans="1:9" x14ac:dyDescent="0.25">
      <c r="A18" s="18"/>
      <c r="B18" s="21"/>
      <c r="C18" s="21"/>
      <c r="D18" s="21"/>
      <c r="E18" s="21"/>
      <c r="F18" s="21"/>
      <c r="G18" s="22" t="s">
        <v>8</v>
      </c>
      <c r="H18" s="22"/>
      <c r="I18" s="29">
        <f>SUM(I4:I17)</f>
        <v>84</v>
      </c>
    </row>
    <row r="19" spans="1:9" x14ac:dyDescent="0.25">
      <c r="A19" s="18" t="s">
        <v>22</v>
      </c>
      <c r="B19" s="23"/>
      <c r="C19" s="23"/>
      <c r="D19" s="23"/>
      <c r="E19" s="23"/>
      <c r="F19" s="23"/>
      <c r="G19" s="23"/>
      <c r="H19" s="23"/>
      <c r="I19" s="16">
        <f>40*2</f>
        <v>80</v>
      </c>
    </row>
    <row r="20" spans="1:9" x14ac:dyDescent="0.25">
      <c r="A20" s="18"/>
      <c r="B20" s="23"/>
      <c r="C20" s="23"/>
      <c r="D20" s="23"/>
      <c r="E20" s="23"/>
      <c r="F20" s="23"/>
      <c r="G20" s="22" t="s">
        <v>17</v>
      </c>
      <c r="H20" s="22"/>
      <c r="I20" s="28">
        <f>I18-I19</f>
        <v>4</v>
      </c>
    </row>
    <row r="21" spans="1:9" x14ac:dyDescent="0.25">
      <c r="A21" s="18" t="s">
        <v>10</v>
      </c>
      <c r="B21" s="23"/>
      <c r="C21" s="23"/>
      <c r="D21" s="23"/>
      <c r="E21" s="23"/>
      <c r="F21" s="23"/>
      <c r="G21" s="23"/>
      <c r="H21" s="23"/>
      <c r="I21" s="36"/>
    </row>
    <row r="22" spans="1:9" x14ac:dyDescent="0.25">
      <c r="A22" s="20"/>
      <c r="B22" s="24"/>
      <c r="C22" s="24"/>
      <c r="D22" s="24"/>
      <c r="E22" s="24"/>
      <c r="F22" s="24"/>
      <c r="G22" s="25" t="s">
        <v>11</v>
      </c>
      <c r="H22" s="25"/>
      <c r="I22" s="37">
        <f>(I20/2)*4.333</f>
        <v>8.6660000000000004</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Vikuleg vinnuskylda</vt:lpstr>
      <vt:lpstr>2-2-3 vaktir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Álfheiður M. Sívertsen</dc:creator>
  <cp:lastModifiedBy>Guðmundur Heiðar Guðmundsson</cp:lastModifiedBy>
  <cp:lastPrinted>2021-10-19T15:30:08Z</cp:lastPrinted>
  <dcterms:created xsi:type="dcterms:W3CDTF">2021-10-19T14:57:54Z</dcterms:created>
  <dcterms:modified xsi:type="dcterms:W3CDTF">2022-01-12T10:52:10Z</dcterms:modified>
</cp:coreProperties>
</file>